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80" windowHeight="8190" tabRatio="690" activeTab="0"/>
  </bookViews>
  <sheets>
    <sheet name="6º Bimestre" sheetId="1" r:id="rId1"/>
  </sheets>
  <definedNames/>
  <calcPr fullCalcOnLoad="1"/>
</workbook>
</file>

<file path=xl/sharedStrings.xml><?xml version="1.0" encoding="utf-8"?>
<sst xmlns="http://schemas.openxmlformats.org/spreadsheetml/2006/main" count="192" uniqueCount="136">
  <si>
    <t>RELATÓRIO RESUMIDO DA EXECUÇÃO ORÇAMENTÁRIA</t>
  </si>
  <si>
    <t>DEMONSTRATIVO DAS RECEITAS E DESPESAS COM MANUTENÇÃO E DESENVOLVIMENTO DO ENSINO - MDE</t>
  </si>
  <si>
    <t>ORÇAMENTOS FISCAL E DA SEGURIDADE SOCIAL</t>
  </si>
  <si>
    <t>RECEITAS DO ENSINO</t>
  </si>
  <si>
    <t>PREVISÃO</t>
  </si>
  <si>
    <t>RECEITA BRUTA DE IMPOSTOS</t>
  </si>
  <si>
    <t>INICIAL</t>
  </si>
  <si>
    <t>ATUALIZADA</t>
  </si>
  <si>
    <t>Até o Bimestre</t>
  </si>
  <si>
    <t>%</t>
  </si>
  <si>
    <t>(a)</t>
  </si>
  <si>
    <t>(b)</t>
  </si>
  <si>
    <t>(c) = (b/a)x100</t>
  </si>
  <si>
    <t xml:space="preserve"> </t>
  </si>
  <si>
    <t xml:space="preserve">2- RECEITAS DE TRANSFERÊNCIAS CONSTITUCIONAIS E LEGAIS </t>
  </si>
  <si>
    <t>3- TOTAL DA RECEITA BRUTA DE IMPOSTOS (1 + 2)</t>
  </si>
  <si>
    <t>OUTRAS RECEITAS DESTINADAS AO ENSINO</t>
  </si>
  <si>
    <t>FUNDEB</t>
  </si>
  <si>
    <t>RECEITAS DO FUNDEB</t>
  </si>
  <si>
    <t>DOTAÇÃO</t>
  </si>
  <si>
    <t>DESPESAS LIQUIDADAS</t>
  </si>
  <si>
    <t>DESPESAS DO FUNDEB</t>
  </si>
  <si>
    <t>(d)</t>
  </si>
  <si>
    <t>(e)</t>
  </si>
  <si>
    <t>(f) = (e/d)x100</t>
  </si>
  <si>
    <t>CÁLCULO DO LIMITE MÍNIMO COM MANUTENÇÃO E DESENVOLVIMENTO DO ENSINO</t>
  </si>
  <si>
    <t>RECEITAS COM AÇÕES TÍPICAS DE MANUTENÇÃO E DESENVOLVIMENTO DO ENSINO</t>
  </si>
  <si>
    <t>DESPESAS COM AÇÕES TÍPICAS DE MANUTENÇÃO E DESENVOLVIMENTO DO ENSINO</t>
  </si>
  <si>
    <t>DEDUÇÕES / ADIÇÕES CONSIDERADAS PARA FINS DE LIMITE CONSTITUCIONAL</t>
  </si>
  <si>
    <t>VALOR</t>
  </si>
  <si>
    <t>OUTRAS DESPESAS CUSTEADAS COM RECURSOS DESTINADOS À MDE</t>
  </si>
  <si>
    <t>RESTOS A PAGAR INSCRITOS COM DISPONIBILIDADE FINANCEIRA
DE RECURSOS DE IMPOSTOS VINCULADOS AO ENSINO</t>
  </si>
  <si>
    <t>SALDO ATÉ O BIMESTRE</t>
  </si>
  <si>
    <t>FLUXO FINANCEIRO DOS RECURSOS DO FUNDEB</t>
  </si>
  <si>
    <t>1- RECEITAS DE IMPOSTOS</t>
  </si>
  <si>
    <t xml:space="preserve">    1.1- Receita Resultante do Imposto sobre a Propriedade Predial e Territorial Urbana – IPTU</t>
  </si>
  <si>
    <r>
      <t xml:space="preserve">    </t>
    </r>
    <r>
      <rPr>
        <b/>
        <sz val="8"/>
        <color indexed="8"/>
        <rFont val="Times New Roman"/>
        <family val="1"/>
      </rPr>
      <t xml:space="preserve">1.2- Receita Resultante do Imposto sobre Transmissão </t>
    </r>
    <r>
      <rPr>
        <i/>
        <sz val="8"/>
        <color indexed="8"/>
        <rFont val="Times New Roman"/>
        <family val="1"/>
      </rPr>
      <t>Inter Vivos</t>
    </r>
    <r>
      <rPr>
        <sz val="8"/>
        <color indexed="8"/>
        <rFont val="Times New Roman"/>
        <family val="1"/>
      </rPr>
      <t xml:space="preserve"> – ITBI</t>
    </r>
  </si>
  <si>
    <r>
      <t xml:space="preserve">            </t>
    </r>
    <r>
      <rPr>
        <sz val="8"/>
        <color indexed="8"/>
        <rFont val="Times New Roman"/>
        <family val="1"/>
      </rPr>
      <t xml:space="preserve">Imposto sobre Transmissão </t>
    </r>
    <r>
      <rPr>
        <i/>
        <sz val="8"/>
        <color indexed="8"/>
        <rFont val="Times New Roman"/>
        <family val="1"/>
      </rPr>
      <t>Inter Vivos</t>
    </r>
    <r>
      <rPr>
        <sz val="8"/>
        <color indexed="8"/>
        <rFont val="Times New Roman"/>
        <family val="1"/>
      </rPr>
      <t xml:space="preserve"> – ITBI</t>
    </r>
  </si>
  <si>
    <t xml:space="preserve">    1.3- Receita Resultante do Imposto sobre Serviços de Qualquer Natureza – ISS</t>
  </si>
  <si>
    <t xml:space="preserve">            Imposto sobre Serviços de Qualquer Natureza – ISS</t>
  </si>
  <si>
    <r>
      <t xml:space="preserve">    </t>
    </r>
    <r>
      <rPr>
        <b/>
        <sz val="8"/>
        <rFont val="Times New Roman"/>
        <family val="1"/>
      </rPr>
      <t xml:space="preserve">1.4- Receita Resultante do Imposto de Renda Retido na Fonte </t>
    </r>
    <r>
      <rPr>
        <sz val="8"/>
        <color indexed="8"/>
        <rFont val="Times New Roman"/>
        <family val="1"/>
      </rPr>
      <t>–</t>
    </r>
    <r>
      <rPr>
        <sz val="8"/>
        <rFont val="Times New Roman"/>
        <family val="1"/>
      </rPr>
      <t xml:space="preserve"> IRRF</t>
    </r>
  </si>
  <si>
    <r>
      <t xml:space="preserve">            </t>
    </r>
    <r>
      <rPr>
        <sz val="8"/>
        <rFont val="Times New Roman"/>
        <family val="1"/>
      </rPr>
      <t xml:space="preserve">Imposto de Renda Retido na Fonte </t>
    </r>
    <r>
      <rPr>
        <sz val="8"/>
        <color indexed="8"/>
        <rFont val="Times New Roman"/>
        <family val="1"/>
      </rPr>
      <t>–</t>
    </r>
    <r>
      <rPr>
        <sz val="8"/>
        <rFont val="Times New Roman"/>
        <family val="1"/>
      </rPr>
      <t xml:space="preserve"> IRRF</t>
    </r>
  </si>
  <si>
    <t xml:space="preserve">    2.1- Cota-Parte FPM 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</si>
  <si>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</si>
  <si>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</si>
  <si>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</si>
  <si>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</si>
  <si>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</si>
  <si>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</si>
  <si>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5- TRANSFERÊNCIAS DE CONVÊNIOS DESTINADAS A PROGRAMAS DE EDUCAÇÃO</t>
  </si>
  <si>
    <t>6- RECEITA DE OPERAÇÕES DE CRÉDITO DESTINADA À EDUCAÇÃO</t>
  </si>
  <si>
    <t>7- OUTRAS RECEITAS DESTINADAS À EDUCAÇÃO</t>
  </si>
  <si>
    <t>8- TOTAL DAS OUTRAS RECEITAS DESTINADAS AO ENSINO (4 + 5 + 6 + 7)</t>
  </si>
  <si>
    <t xml:space="preserve">9- RECEITAS DESTINADAS AO FUNDEB </t>
  </si>
  <si>
    <t xml:space="preserve">10- RECEITAS RECEBIDAS DO FUNDEB </t>
  </si>
  <si>
    <t xml:space="preserve">    10.1- Transferências de Recursos do FUNDEB </t>
  </si>
  <si>
    <t xml:space="preserve">    10.2- Complementação da União ao FUNDEB</t>
  </si>
  <si>
    <t xml:space="preserve">    10.3- Receita de Aplicação Financeira dos Recursos do FUNDEB</t>
  </si>
  <si>
    <t>11- RESULTADO LÍQUIDO DAS TRANSFERÊNCIAS DO FUNDEB (10.1 – 9)</t>
  </si>
  <si>
    <t>[SE RESULTADO LÍQUIDO DA TRANSFERÊNCIA (11) &lt; 0] = DECRÉSCIMO RESULTANTE DAS TRANSFERÊNCIAS DO FUNDEB</t>
  </si>
  <si>
    <t>12- PAGAMENTO DOS PROFISSIONAIS DO MAGISTÉRIO</t>
  </si>
  <si>
    <t xml:space="preserve">   12.1- Com Educação Infantil   </t>
  </si>
  <si>
    <t xml:space="preserve">   12.2- Com Ensino Fundamental </t>
  </si>
  <si>
    <t>13- OUTRAS DESPESAS</t>
  </si>
  <si>
    <t xml:space="preserve">   13.1- Com Educação Infantil</t>
  </si>
  <si>
    <t xml:space="preserve">   13.2- Com Ensino Fundamental</t>
  </si>
  <si>
    <t>14- TOTAL DAS DESPESAS DO FUNDEB (12 + 13)</t>
  </si>
  <si>
    <r>
      <t>16- IMPOSTOS E TRANSFERÊNCIAS DESTINADAS À MDE (25% de 3)</t>
    </r>
    <r>
      <rPr>
        <vertAlign val="superscript"/>
        <sz val="8"/>
        <rFont val="Times New Roman"/>
        <family val="1"/>
      </rPr>
      <t>1</t>
    </r>
  </si>
  <si>
    <t xml:space="preserve">    17.1- Despesas Custeadas com Recursos do FUNDEB</t>
  </si>
  <si>
    <t xml:space="preserve">    17.2- Despesas Custeadas com Outros Recursos de Impostos</t>
  </si>
  <si>
    <t>18- ENSINO FUNDAMENTAL</t>
  </si>
  <si>
    <t xml:space="preserve">    18.1- Despesas Custeadas com Recursos do FUNDEB</t>
  </si>
  <si>
    <t xml:space="preserve">    18.2- Despesas Custeadas com Outros Recursos de Impostos</t>
  </si>
  <si>
    <t>19- ENSINO MÉDIO</t>
  </si>
  <si>
    <t>20- ENSINO SUPERIOR</t>
  </si>
  <si>
    <t>21- ENSINO PROFISSIONAL NÃO INTEGRADO AO ENSINO REGULAR</t>
  </si>
  <si>
    <t>22- OUTRAS</t>
  </si>
  <si>
    <t>23- TOTAL DAS DESPESAS COM AÇÕES TÍPICAS DE MANUTENÇÃO E DESENVOLVIMENTO
      DO ENSINO (17 + 18 + 19 + 20 + 21 + 22)</t>
  </si>
  <si>
    <t>24- RESULTADO LÍQUIDO DAS TRANSFERÊNCIAS DO FUNDEB = (11)</t>
  </si>
  <si>
    <t>25- DESPESAS CUSTEADAS COM A COMPLEMENTAÇÃO DO FUNDEB NO EXERCÍCIO</t>
  </si>
  <si>
    <r>
      <t>26- RESTOS A PAGAR INSCRITOS NO EXERCÍCIO SEM DISPONIBILIDADE FINANCEIRA DE RECURSOS DE IMPOSTOS VINCULADOS AO ENSINO</t>
    </r>
    <r>
      <rPr>
        <vertAlign val="superscript"/>
        <sz val="8"/>
        <rFont val="Times New Roman"/>
        <family val="1"/>
      </rPr>
      <t>2</t>
    </r>
  </si>
  <si>
    <t xml:space="preserve">27- DESPESAS VINCULADAS AO SUPERÁVIT FINANCEIRO DO ACRÉSCIMO E DA COMPLEMENTAÇÃO DO FUNDEB DO EXERCÍCIO ANTERIOR </t>
  </si>
  <si>
    <t>28- CANCELAMENTO, NO EXERCÍCIO, DE RESTOS A PAGAR INSCRITOS COM DISPONIBILIDADE FINANCEIRA DE RECURSOS DE IMPOSTOS VINCULADOS AO ENSINO = (37g)</t>
  </si>
  <si>
    <t>29- RECEITA DE APLICAÇÃO FINANCEIRA DOS RECURSOS DO FUNDEB ATÉ O BIMESTRE = (38.3)</t>
  </si>
  <si>
    <t>30- TOTAL DAS DEDUÇÕES / ADIÇÕES CONSIDERADAS PARA FINS DE LIMITE CONSTITUCIONAL (24 + 25 + 26 + 27 + 28 + 29)</t>
  </si>
  <si>
    <t>32- CONTRIBUIÇÃO SOCIAL DO SALÁRIO-EDUCAÇÃO</t>
  </si>
  <si>
    <t>33- RECURSOS DE OPERAÇÕES DE CRÉDITO</t>
  </si>
  <si>
    <t>34- OUTROS RECURSOS DESTINADOS À EDUCAÇÃO</t>
  </si>
  <si>
    <t xml:space="preserve">35- TOTAL DAS OUTRAS DESPESAS CUSTEADAS COM RECURSOS DESTINADOS À MDE </t>
  </si>
  <si>
    <t xml:space="preserve">        (32 + 33 + 34) </t>
  </si>
  <si>
    <t>36- TOTAL DAS DESPESAS COM ENSINO (23 + 35)</t>
  </si>
  <si>
    <t xml:space="preserve">37- RESTOS A PAGAR DE DESPESAS COM MANUTENÇÃO E DESENVOLVIMENTO DO ENSINO  </t>
  </si>
  <si>
    <t>38- SALDO FINANCEIRO DO FUNDEB EM 31 DE DEZEMBRO DE &lt;EXERCÍCIO ANTERIOR&gt;</t>
  </si>
  <si>
    <t xml:space="preserve">    38.1- (+) INGRESSO DE  RECURSOS DO FUNDEB ATÉ O BIMESTRE</t>
  </si>
  <si>
    <t xml:space="preserve">    38.2- (-) PAGAMENTOS EFETUADOS ATÉ O BIMESTRE</t>
  </si>
  <si>
    <t xml:space="preserve">    38.3- (+) RECEITA DE APLICAÇÃO FINANCEIRA DOS RECURSOS DO FUNDEB ATÉ O BIMESTRE</t>
  </si>
  <si>
    <t>39- (=) SALDO FINANCEIRO DO FUNDEB NO EXERCÍCIO ATUAL</t>
  </si>
  <si>
    <t>PREFEITURA MUNICIPAL DE ÁGUIA BRANCA</t>
  </si>
  <si>
    <t xml:space="preserve">    9.1- Cota-Parte FPM Destinada ao FUNDEB </t>
  </si>
  <si>
    <t xml:space="preserve">    9.2- Cota-Parte ICMS Destinada ao FUNDEB </t>
  </si>
  <si>
    <t xml:space="preserve">    9.3- ICMS-Desoneração Destinada ao FUNDEB </t>
  </si>
  <si>
    <t xml:space="preserve">    9.4- Cota-Parte IPI-Exportação Destinada ao FUNDEB </t>
  </si>
  <si>
    <t xml:space="preserve">    9.5- Cota-Parte ITR Destinada ao FUNDEB</t>
  </si>
  <si>
    <t xml:space="preserve">    9.6- Cota-Parte IPVA Destinada ao FUNDEB </t>
  </si>
  <si>
    <t>MARGARETH DE JESUS OLIVEIRA MOZDZEN</t>
  </si>
  <si>
    <t>RREO - ANEXO 8 (LDB, Art. 72)</t>
  </si>
  <si>
    <t xml:space="preserve">            Imposto sobre a Propriedade Predial e Territorial Urbana – IPTU</t>
  </si>
  <si>
    <t xml:space="preserve">    22.2- Despesas Custeadas com Outros Recursos da Educação</t>
  </si>
  <si>
    <t>TOTAL DAS DESPESAS PARA FINS DE LIMITE (17 + 18 + 22.1)-(30)</t>
  </si>
  <si>
    <r>
      <t>31- MÍNIMO DE 25% DAS RECEITAS RESULTANTES DE IMPOSTOS NA MANUTENÇÃO E DESENVOLVIMENTO DO ENSINO</t>
    </r>
    <r>
      <rPr>
        <b/>
        <vertAlign val="superscript"/>
        <sz val="8"/>
        <rFont val="Times New Roman"/>
        <family val="1"/>
      </rPr>
      <t xml:space="preserve">3
</t>
    </r>
    <r>
      <rPr>
        <b/>
        <sz val="8"/>
        <rFont val="Times New Roman"/>
        <family val="1"/>
      </rPr>
      <t xml:space="preserve">      [(17 + 18+22.1) – (37) / (3)] x 100%</t>
    </r>
  </si>
  <si>
    <t xml:space="preserve">    22.1- Despesas Custeadas com Recursos de Impostos e FUNDEB</t>
  </si>
  <si>
    <t>CONTADORA CRC-6900/O-7</t>
  </si>
  <si>
    <t>ANGELO ANTONIO CORTELETTI</t>
  </si>
  <si>
    <t>PREFEITO MUNICIPAL</t>
  </si>
  <si>
    <t>2º BIMESTRE DE 2018</t>
  </si>
  <si>
    <t xml:space="preserve">            Multas, Juros de Mora, Dívida Ativa e Outros Encargos do IPTU</t>
  </si>
  <si>
    <t xml:space="preserve">            Multas, Juros de Mora, Dívida Ativa e Outros Encargos do ITBI</t>
  </si>
  <si>
    <t xml:space="preserve">            Multas, Juros de Mora, Dívida Ativa e Outros Encargos do ISS</t>
  </si>
  <si>
    <r>
      <t xml:space="preserve">    </t>
    </r>
    <r>
      <rPr>
        <b/>
        <sz val="8"/>
        <rFont val="Times New Roman"/>
        <family val="1"/>
      </rPr>
      <t>1.5- Receita Resultante do Imposto Territorial Rural - ITR (CF art. 153, §4º, inciso III)</t>
    </r>
  </si>
  <si>
    <t xml:space="preserve">    1.5.1 - ITR</t>
  </si>
  <si>
    <t xml:space="preserve">    1.5.2 - Multas, Juros de Mora, Dívida Ativa e Outros Encargos do ITR</t>
  </si>
  <si>
    <t xml:space="preserve">    2.1.1- Parcela referente à CF, art. 159, I, alínea b </t>
  </si>
  <si>
    <t xml:space="preserve">    2.1.1- Parcela referente à CF, art. 159, I, alínea d </t>
  </si>
  <si>
    <t xml:space="preserve">    2.1.1- Parcela referente à CF, art. 159, I, alínea e </t>
  </si>
  <si>
    <t>5- TRANSFERÊNCIAS DO FNDE</t>
  </si>
  <si>
    <t xml:space="preserve">    5.1- Transferências do Salário-Educação</t>
  </si>
  <si>
    <t xml:space="preserve">    5.2-  Transferências Diretas do PDDE</t>
  </si>
  <si>
    <t xml:space="preserve">    5.3-  Transferências Diretas do PNAE</t>
  </si>
  <si>
    <t xml:space="preserve">    5.4-  Transferências Diretas do PNATE</t>
  </si>
  <si>
    <t xml:space="preserve">    5.5-  Outras Transferências do FNDE</t>
  </si>
  <si>
    <t xml:space="preserve">    5.6-  Aplicação Financeira dos Recursos do FNDE</t>
  </si>
  <si>
    <t>Creche</t>
  </si>
  <si>
    <t>Pré-escola</t>
  </si>
  <si>
    <t>22- EDUCAÇÃO INFANTIL</t>
  </si>
  <si>
    <t xml:space="preserve">    22.1- Despesas Custeadas com Recursos do FUNDEB</t>
  </si>
  <si>
    <t xml:space="preserve">   22.2- Despesas Custeadas com Outros Recursos de Impostos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</si>
</sst>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_);[Red]&quot;(R$ &quot;#,##0.00\)"/>
  </numFmts>
  <fonts count="48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Lucida Sans Unicode"/>
      <family val="0"/>
    </font>
    <font>
      <i/>
      <sz val="8"/>
      <color indexed="8"/>
      <name val="Times New Roman"/>
      <family val="1"/>
    </font>
    <font>
      <sz val="8"/>
      <name val="Lucida Sans Unicode"/>
      <family val="0"/>
    </font>
    <font>
      <b/>
      <vertAlign val="superscript"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right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49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/>
    </xf>
    <xf numFmtId="4" fontId="2" fillId="0" borderId="1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4" fontId="2" fillId="0" borderId="1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4" fontId="1" fillId="0" borderId="15" xfId="0" applyNumberFormat="1" applyFont="1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left" vertical="top" wrapText="1"/>
    </xf>
    <xf numFmtId="4" fontId="2" fillId="0" borderId="20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13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4" fontId="1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horizontal="left"/>
    </xf>
    <xf numFmtId="4" fontId="1" fillId="0" borderId="15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2" fillId="0" borderId="14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1" fillId="0" borderId="22" xfId="0" applyNumberFormat="1" applyFont="1" applyBorder="1" applyAlignment="1">
      <alignment horizontal="right" vertical="top" wrapText="1"/>
    </xf>
    <xf numFmtId="4" fontId="1" fillId="0" borderId="23" xfId="0" applyNumberFormat="1" applyFont="1" applyBorder="1" applyAlignment="1">
      <alignment horizontal="right" vertical="top" wrapText="1"/>
    </xf>
    <xf numFmtId="4" fontId="2" fillId="0" borderId="23" xfId="0" applyNumberFormat="1" applyFont="1" applyBorder="1" applyAlignment="1">
      <alignment horizontal="right" vertical="top" wrapText="1"/>
    </xf>
    <xf numFmtId="4" fontId="2" fillId="0" borderId="17" xfId="0" applyNumberFormat="1" applyFont="1" applyBorder="1" applyAlignment="1">
      <alignment horizontal="right" vertical="top" wrapText="1"/>
    </xf>
    <xf numFmtId="4" fontId="2" fillId="0" borderId="21" xfId="0" applyNumberFormat="1" applyFont="1" applyBorder="1" applyAlignment="1">
      <alignment horizontal="right" vertical="top" wrapText="1"/>
    </xf>
    <xf numFmtId="4" fontId="2" fillId="0" borderId="0" xfId="0" applyNumberFormat="1" applyFont="1" applyFill="1" applyAlignment="1">
      <alignment horizontal="right"/>
    </xf>
    <xf numFmtId="0" fontId="2" fillId="0" borderId="24" xfId="0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6" xfId="0" applyFont="1" applyBorder="1" applyAlignment="1">
      <alignment horizontal="left" vertical="top" wrapText="1"/>
    </xf>
    <xf numFmtId="4" fontId="2" fillId="0" borderId="26" xfId="0" applyNumberFormat="1" applyFont="1" applyBorder="1" applyAlignment="1">
      <alignment horizontal="right" vertical="top" wrapText="1"/>
    </xf>
    <xf numFmtId="4" fontId="2" fillId="0" borderId="27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0" fontId="2" fillId="0" borderId="29" xfId="0" applyFont="1" applyBorder="1" applyAlignment="1">
      <alignment horizontal="left" vertical="top" wrapText="1"/>
    </xf>
    <xf numFmtId="4" fontId="2" fillId="0" borderId="29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" fontId="2" fillId="0" borderId="30" xfId="0" applyNumberFormat="1" applyFont="1" applyBorder="1" applyAlignment="1">
      <alignment horizontal="right" vertical="top" wrapText="1"/>
    </xf>
    <xf numFmtId="4" fontId="2" fillId="0" borderId="18" xfId="0" applyNumberFormat="1" applyFont="1" applyBorder="1" applyAlignment="1">
      <alignment horizontal="right" vertical="top" wrapText="1"/>
    </xf>
    <xf numFmtId="4" fontId="2" fillId="0" borderId="31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top" wrapText="1"/>
    </xf>
    <xf numFmtId="4" fontId="4" fillId="0" borderId="17" xfId="0" applyNumberFormat="1" applyFont="1" applyBorder="1" applyAlignment="1">
      <alignment horizontal="center" vertical="top" wrapText="1"/>
    </xf>
    <xf numFmtId="4" fontId="2" fillId="0" borderId="30" xfId="0" applyNumberFormat="1" applyFont="1" applyBorder="1" applyAlignment="1">
      <alignment horizontal="right" vertical="top" wrapText="1"/>
    </xf>
    <xf numFmtId="4" fontId="2" fillId="0" borderId="18" xfId="0" applyNumberFormat="1" applyFont="1" applyBorder="1" applyAlignment="1">
      <alignment horizontal="right" vertical="top" wrapText="1"/>
    </xf>
    <xf numFmtId="4" fontId="1" fillId="0" borderId="30" xfId="0" applyNumberFormat="1" applyFont="1" applyBorder="1" applyAlignment="1">
      <alignment horizontal="right" vertical="top" wrapText="1"/>
    </xf>
    <xf numFmtId="4" fontId="1" fillId="0" borderId="18" xfId="0" applyNumberFormat="1" applyFont="1" applyBorder="1" applyAlignment="1">
      <alignment horizontal="right" vertical="top" wrapText="1"/>
    </xf>
    <xf numFmtId="4" fontId="2" fillId="0" borderId="22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" fontId="1" fillId="0" borderId="19" xfId="0" applyNumberFormat="1" applyFont="1" applyFill="1" applyBorder="1" applyAlignment="1">
      <alignment horizontal="right"/>
    </xf>
    <xf numFmtId="0" fontId="2" fillId="0" borderId="20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" fontId="2" fillId="0" borderId="15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8"/>
  <sheetViews>
    <sheetView showGridLines="0" tabSelected="1" zoomScalePageLayoutView="0" workbookViewId="0" topLeftCell="A45">
      <selection activeCell="A127" sqref="A127:E127"/>
    </sheetView>
  </sheetViews>
  <sheetFormatPr defaultColWidth="9.140625" defaultRowHeight="12.75"/>
  <cols>
    <col min="1" max="1" width="75.28125" style="11" customWidth="1"/>
    <col min="2" max="3" width="11.421875" style="12" customWidth="1"/>
    <col min="4" max="4" width="12.00390625" style="12" customWidth="1"/>
    <col min="5" max="5" width="11.421875" style="11" customWidth="1"/>
    <col min="6" max="16384" width="9.140625" style="11" customWidth="1"/>
  </cols>
  <sheetData>
    <row r="1" spans="1:5" s="1" customFormat="1" ht="11.25" customHeight="1">
      <c r="A1" s="84" t="s">
        <v>97</v>
      </c>
      <c r="B1" s="84"/>
      <c r="C1" s="84"/>
      <c r="D1" s="84"/>
      <c r="E1" s="84"/>
    </row>
    <row r="2" spans="1:5" s="1" customFormat="1" ht="11.25" customHeight="1">
      <c r="A2" s="85" t="s">
        <v>0</v>
      </c>
      <c r="B2" s="85"/>
      <c r="C2" s="85"/>
      <c r="D2" s="85"/>
      <c r="E2" s="85"/>
    </row>
    <row r="3" spans="1:5" s="1" customFormat="1" ht="11.25" customHeight="1">
      <c r="A3" s="86" t="s">
        <v>1</v>
      </c>
      <c r="B3" s="86"/>
      <c r="C3" s="86"/>
      <c r="D3" s="86"/>
      <c r="E3" s="86"/>
    </row>
    <row r="4" spans="1:5" s="1" customFormat="1" ht="11.25" customHeight="1">
      <c r="A4" s="85" t="s">
        <v>2</v>
      </c>
      <c r="B4" s="85"/>
      <c r="C4" s="85"/>
      <c r="D4" s="85"/>
      <c r="E4" s="85"/>
    </row>
    <row r="5" spans="1:6" s="1" customFormat="1" ht="11.25" customHeight="1">
      <c r="A5" s="94" t="s">
        <v>114</v>
      </c>
      <c r="B5" s="94"/>
      <c r="C5" s="94"/>
      <c r="D5" s="94"/>
      <c r="E5" s="94"/>
      <c r="F5" s="94"/>
    </row>
    <row r="6" spans="1:5" s="1" customFormat="1" ht="11.25" customHeight="1">
      <c r="A6" s="1" t="s">
        <v>105</v>
      </c>
      <c r="B6" s="13"/>
      <c r="C6" s="13"/>
      <c r="D6" s="13"/>
      <c r="E6" s="3">
        <v>1</v>
      </c>
    </row>
    <row r="7" spans="1:5" s="1" customFormat="1" ht="34.5" customHeight="1">
      <c r="A7" s="89" t="s">
        <v>3</v>
      </c>
      <c r="B7" s="89"/>
      <c r="C7" s="89"/>
      <c r="D7" s="89"/>
      <c r="E7" s="89"/>
    </row>
    <row r="8" spans="1:5" s="1" customFormat="1" ht="11.25" customHeight="1">
      <c r="A8" s="14"/>
      <c r="B8" s="15" t="s">
        <v>4</v>
      </c>
      <c r="C8" s="15" t="s">
        <v>4</v>
      </c>
      <c r="D8" s="91"/>
      <c r="E8" s="91"/>
    </row>
    <row r="9" spans="1:5" s="1" customFormat="1" ht="11.25" customHeight="1">
      <c r="A9" s="16" t="s">
        <v>5</v>
      </c>
      <c r="B9" s="17" t="s">
        <v>6</v>
      </c>
      <c r="C9" s="17" t="s">
        <v>7</v>
      </c>
      <c r="D9" s="15" t="s">
        <v>8</v>
      </c>
      <c r="E9" s="18" t="s">
        <v>9</v>
      </c>
    </row>
    <row r="10" spans="1:5" s="1" customFormat="1" ht="11.25" customHeight="1">
      <c r="A10" s="19"/>
      <c r="B10" s="20"/>
      <c r="C10" s="21" t="s">
        <v>10</v>
      </c>
      <c r="D10" s="21" t="s">
        <v>11</v>
      </c>
      <c r="E10" s="22" t="s">
        <v>12</v>
      </c>
    </row>
    <row r="11" spans="1:5" s="1" customFormat="1" ht="11.25" customHeight="1">
      <c r="A11" s="23" t="s">
        <v>34</v>
      </c>
      <c r="B11" s="24">
        <f>SUM(B12+B15+B18+B21)</f>
        <v>1642491.48</v>
      </c>
      <c r="C11" s="24">
        <f>SUM(C12+C15+C18+C21)</f>
        <v>1642491.48</v>
      </c>
      <c r="D11" s="24">
        <f>SUM(D12+D15+D18+D21)</f>
        <v>233263.25</v>
      </c>
      <c r="E11" s="59">
        <f aca="true" t="shared" si="0" ref="E11:E16">(D11/C11)*100</f>
        <v>14.201793606868513</v>
      </c>
    </row>
    <row r="12" spans="1:5" s="1" customFormat="1" ht="11.25" customHeight="1">
      <c r="A12" s="26" t="s">
        <v>35</v>
      </c>
      <c r="B12" s="24">
        <f>SUM(B13:B14)</f>
        <v>143272</v>
      </c>
      <c r="C12" s="24">
        <f>SUM(C13:C14)</f>
        <v>143272</v>
      </c>
      <c r="D12" s="24">
        <f>SUM(D13:D14)</f>
        <v>4960.52</v>
      </c>
      <c r="E12" s="59">
        <f t="shared" si="0"/>
        <v>3.4623094533474794</v>
      </c>
    </row>
    <row r="13" spans="1:5" s="1" customFormat="1" ht="11.25" customHeight="1">
      <c r="A13" s="27" t="s">
        <v>106</v>
      </c>
      <c r="B13" s="28">
        <v>105000</v>
      </c>
      <c r="C13" s="28">
        <v>105000</v>
      </c>
      <c r="D13" s="28">
        <v>3.26</v>
      </c>
      <c r="E13" s="50">
        <f t="shared" si="0"/>
        <v>0.0031047619047619044</v>
      </c>
    </row>
    <row r="14" spans="1:5" s="1" customFormat="1" ht="11.25" customHeight="1">
      <c r="A14" s="27" t="s">
        <v>115</v>
      </c>
      <c r="B14" s="28">
        <v>38272</v>
      </c>
      <c r="C14" s="28">
        <v>38272</v>
      </c>
      <c r="D14" s="28">
        <v>4957.26</v>
      </c>
      <c r="E14" s="50">
        <f t="shared" si="0"/>
        <v>12.952706939799333</v>
      </c>
    </row>
    <row r="15" spans="1:5" s="1" customFormat="1" ht="11.25" customHeight="1">
      <c r="A15" s="29" t="s">
        <v>36</v>
      </c>
      <c r="B15" s="24">
        <f>SUM(B16:B17)</f>
        <v>144000</v>
      </c>
      <c r="C15" s="24">
        <f>SUM(C16:C17)</f>
        <v>144000</v>
      </c>
      <c r="D15" s="24">
        <f>SUM(D16:D17)</f>
        <v>9424.44</v>
      </c>
      <c r="E15" s="59">
        <f t="shared" si="0"/>
        <v>6.5447500000000005</v>
      </c>
    </row>
    <row r="16" spans="1:5" s="1" customFormat="1" ht="11.25" customHeight="1">
      <c r="A16" s="29" t="s">
        <v>37</v>
      </c>
      <c r="B16" s="28">
        <v>144000</v>
      </c>
      <c r="C16" s="28">
        <v>144000</v>
      </c>
      <c r="D16" s="28">
        <v>9424.44</v>
      </c>
      <c r="E16" s="50">
        <f t="shared" si="0"/>
        <v>6.5447500000000005</v>
      </c>
    </row>
    <row r="17" spans="1:5" s="1" customFormat="1" ht="11.25" customHeight="1">
      <c r="A17" s="27" t="s">
        <v>116</v>
      </c>
      <c r="B17" s="28">
        <v>0</v>
      </c>
      <c r="C17" s="28">
        <v>0</v>
      </c>
      <c r="D17" s="28">
        <v>0</v>
      </c>
      <c r="E17" s="50">
        <v>0</v>
      </c>
    </row>
    <row r="18" spans="1:5" s="1" customFormat="1" ht="11.25" customHeight="1">
      <c r="A18" s="26" t="s">
        <v>38</v>
      </c>
      <c r="B18" s="24">
        <f>SUM(B19:B20)</f>
        <v>1061550</v>
      </c>
      <c r="C18" s="24">
        <f>SUM(C19:C20)</f>
        <v>1061550</v>
      </c>
      <c r="D18" s="24">
        <f>SUM(D19:D20)</f>
        <v>110466.28</v>
      </c>
      <c r="E18" s="59">
        <f>(D18/C18)*100</f>
        <v>10.406130658000095</v>
      </c>
    </row>
    <row r="19" spans="1:5" s="1" customFormat="1" ht="11.25" customHeight="1">
      <c r="A19" s="27" t="s">
        <v>39</v>
      </c>
      <c r="B19" s="28">
        <v>1050000</v>
      </c>
      <c r="C19" s="28">
        <v>1050000</v>
      </c>
      <c r="D19" s="28">
        <v>109003.06</v>
      </c>
      <c r="E19" s="50">
        <f>(D19/C19)*100</f>
        <v>10.38124380952381</v>
      </c>
    </row>
    <row r="20" spans="1:5" s="1" customFormat="1" ht="11.25" customHeight="1">
      <c r="A20" s="27" t="s">
        <v>117</v>
      </c>
      <c r="B20" s="28">
        <v>11550</v>
      </c>
      <c r="C20" s="28">
        <v>11550</v>
      </c>
      <c r="D20" s="28">
        <v>1463.22</v>
      </c>
      <c r="E20" s="50">
        <f>(D20/C20)*100</f>
        <v>12.668571428571429</v>
      </c>
    </row>
    <row r="21" spans="1:5" s="1" customFormat="1" ht="11.25" customHeight="1">
      <c r="A21" s="30" t="s">
        <v>40</v>
      </c>
      <c r="B21" s="24">
        <f>SUM(B22:B25)</f>
        <v>293669.48</v>
      </c>
      <c r="C21" s="24">
        <f>SUM(C22:C25)</f>
        <v>293669.48</v>
      </c>
      <c r="D21" s="24">
        <f>SUM(D22:D25)</f>
        <v>108412.01</v>
      </c>
      <c r="E21" s="59">
        <f>(D21/C21)*100</f>
        <v>36.91633533045381</v>
      </c>
    </row>
    <row r="22" spans="1:5" s="1" customFormat="1" ht="11.25" customHeight="1">
      <c r="A22" s="30" t="s">
        <v>41</v>
      </c>
      <c r="B22" s="28">
        <v>293669.48</v>
      </c>
      <c r="C22" s="28">
        <v>293669.48</v>
      </c>
      <c r="D22" s="28">
        <v>108412.01</v>
      </c>
      <c r="E22" s="50">
        <f>(D22/C22)*100</f>
        <v>36.91633533045381</v>
      </c>
    </row>
    <row r="23" spans="1:5" s="1" customFormat="1" ht="11.25" customHeight="1">
      <c r="A23" s="30" t="s">
        <v>118</v>
      </c>
      <c r="B23" s="28">
        <v>0</v>
      </c>
      <c r="C23" s="28">
        <v>0</v>
      </c>
      <c r="D23" s="28">
        <v>0</v>
      </c>
      <c r="E23" s="50">
        <v>0</v>
      </c>
    </row>
    <row r="24" spans="1:5" s="1" customFormat="1" ht="11.25" customHeight="1">
      <c r="A24" s="23" t="s">
        <v>119</v>
      </c>
      <c r="B24" s="28">
        <v>0</v>
      </c>
      <c r="C24" s="28">
        <v>0</v>
      </c>
      <c r="D24" s="28">
        <v>0</v>
      </c>
      <c r="E24" s="50">
        <v>0</v>
      </c>
    </row>
    <row r="25" spans="1:5" s="1" customFormat="1" ht="11.25" customHeight="1">
      <c r="A25" s="23" t="s">
        <v>120</v>
      </c>
      <c r="B25" s="28">
        <v>0</v>
      </c>
      <c r="C25" s="28">
        <v>0</v>
      </c>
      <c r="D25" s="28">
        <v>0</v>
      </c>
      <c r="E25" s="50">
        <v>0</v>
      </c>
    </row>
    <row r="26" spans="1:5" s="1" customFormat="1" ht="11.25" customHeight="1">
      <c r="A26" s="23" t="s">
        <v>14</v>
      </c>
      <c r="B26" s="24">
        <f>SUM(B27+B31+B32+B33+B34+B35)</f>
        <v>18500250</v>
      </c>
      <c r="C26" s="24">
        <f>SUM(C27+C31+C32+C33+C34+C35)</f>
        <v>18500250</v>
      </c>
      <c r="D26" s="24">
        <f>SUM(D27+D31+D32+D33+D34+D35)</f>
        <v>6469568.9399999995</v>
      </c>
      <c r="E26" s="59">
        <f aca="true" t="shared" si="1" ref="E26:E35">(D26/C26)*100</f>
        <v>34.97017034904933</v>
      </c>
    </row>
    <row r="27" spans="1:5" s="1" customFormat="1" ht="11.25" customHeight="1">
      <c r="A27" s="4" t="s">
        <v>42</v>
      </c>
      <c r="B27" s="28">
        <f>B28+B29+B30</f>
        <v>8030000</v>
      </c>
      <c r="C27" s="28">
        <f>C28+C29+C30</f>
        <v>8030000</v>
      </c>
      <c r="D27" s="28">
        <f>D28+D29+D30</f>
        <v>2729103.75</v>
      </c>
      <c r="E27" s="50">
        <f t="shared" si="1"/>
        <v>33.98634806973848</v>
      </c>
    </row>
    <row r="28" spans="1:5" s="1" customFormat="1" ht="11.25" customHeight="1">
      <c r="A28" s="4" t="s">
        <v>121</v>
      </c>
      <c r="B28" s="28">
        <v>7300000</v>
      </c>
      <c r="C28" s="28">
        <v>7300000</v>
      </c>
      <c r="D28" s="28">
        <v>2729103.75</v>
      </c>
      <c r="E28" s="50"/>
    </row>
    <row r="29" spans="1:5" s="1" customFormat="1" ht="11.25" customHeight="1">
      <c r="A29" s="4" t="s">
        <v>122</v>
      </c>
      <c r="B29" s="28">
        <v>400000</v>
      </c>
      <c r="C29" s="28">
        <v>400000</v>
      </c>
      <c r="D29" s="28">
        <v>0</v>
      </c>
      <c r="E29" s="50"/>
    </row>
    <row r="30" spans="1:5" s="1" customFormat="1" ht="11.25" customHeight="1">
      <c r="A30" s="4" t="s">
        <v>123</v>
      </c>
      <c r="B30" s="28">
        <v>330000</v>
      </c>
      <c r="C30" s="28">
        <v>330000</v>
      </c>
      <c r="D30" s="28">
        <v>0</v>
      </c>
      <c r="E30" s="50"/>
    </row>
    <row r="31" spans="1:5" s="1" customFormat="1" ht="11.25" customHeight="1">
      <c r="A31" s="4" t="s">
        <v>43</v>
      </c>
      <c r="B31" s="28">
        <v>9360000</v>
      </c>
      <c r="C31" s="28">
        <v>9360000</v>
      </c>
      <c r="D31" s="28">
        <v>3496452.86</v>
      </c>
      <c r="E31" s="50">
        <f t="shared" si="1"/>
        <v>37.3552655982906</v>
      </c>
    </row>
    <row r="32" spans="1:5" s="1" customFormat="1" ht="11.25" customHeight="1">
      <c r="A32" s="4" t="s">
        <v>44</v>
      </c>
      <c r="B32" s="28">
        <v>105000</v>
      </c>
      <c r="C32" s="28">
        <v>105000</v>
      </c>
      <c r="D32" s="28">
        <v>28907.44</v>
      </c>
      <c r="E32" s="50">
        <f t="shared" si="1"/>
        <v>27.530895238095237</v>
      </c>
    </row>
    <row r="33" spans="1:5" s="1" customFormat="1" ht="11.25" customHeight="1">
      <c r="A33" s="4" t="s">
        <v>45</v>
      </c>
      <c r="B33" s="28">
        <v>300000</v>
      </c>
      <c r="C33" s="28">
        <v>300000</v>
      </c>
      <c r="D33" s="28">
        <v>79253.55</v>
      </c>
      <c r="E33" s="50">
        <f t="shared" si="1"/>
        <v>26.417849999999998</v>
      </c>
    </row>
    <row r="34" spans="1:5" s="1" customFormat="1" ht="11.25" customHeight="1">
      <c r="A34" s="4" t="s">
        <v>46</v>
      </c>
      <c r="B34" s="28">
        <v>5250</v>
      </c>
      <c r="C34" s="28">
        <v>5250</v>
      </c>
      <c r="D34" s="28">
        <v>783.45</v>
      </c>
      <c r="E34" s="50">
        <f t="shared" si="1"/>
        <v>14.922857142857143</v>
      </c>
    </row>
    <row r="35" spans="1:5" s="1" customFormat="1" ht="11.25" customHeight="1">
      <c r="A35" s="4" t="s">
        <v>47</v>
      </c>
      <c r="B35" s="28">
        <v>700000</v>
      </c>
      <c r="C35" s="28">
        <v>700000</v>
      </c>
      <c r="D35" s="28">
        <v>135067.89</v>
      </c>
      <c r="E35" s="50">
        <f t="shared" si="1"/>
        <v>19.29541285714286</v>
      </c>
    </row>
    <row r="36" spans="1:5" s="1" customFormat="1" ht="11.25" customHeight="1">
      <c r="A36" s="5" t="s">
        <v>48</v>
      </c>
      <c r="B36" s="28">
        <v>0</v>
      </c>
      <c r="C36" s="28">
        <v>0</v>
      </c>
      <c r="D36" s="28">
        <v>0</v>
      </c>
      <c r="E36" s="50">
        <v>0</v>
      </c>
    </row>
    <row r="37" spans="1:5" s="1" customFormat="1" ht="11.25" customHeight="1">
      <c r="A37" s="31" t="s">
        <v>15</v>
      </c>
      <c r="B37" s="32">
        <f>SUM(B11+B26)</f>
        <v>20142741.48</v>
      </c>
      <c r="C37" s="32">
        <f>SUM(C11+C26)</f>
        <v>20142741.48</v>
      </c>
      <c r="D37" s="32">
        <f>SUM(D11+D26)</f>
        <v>6702832.1899999995</v>
      </c>
      <c r="E37" s="58">
        <f>(D37/C37)*100</f>
        <v>33.27666294409493</v>
      </c>
    </row>
    <row r="38" spans="1:5" s="1" customFormat="1" ht="11.25">
      <c r="A38" s="25"/>
      <c r="B38" s="15" t="s">
        <v>4</v>
      </c>
      <c r="C38" s="15" t="s">
        <v>4</v>
      </c>
      <c r="D38" s="91"/>
      <c r="E38" s="95"/>
    </row>
    <row r="39" spans="1:5" s="1" customFormat="1" ht="11.25" customHeight="1">
      <c r="A39" s="2" t="s">
        <v>16</v>
      </c>
      <c r="B39" s="17" t="s">
        <v>6</v>
      </c>
      <c r="C39" s="17" t="s">
        <v>7</v>
      </c>
      <c r="D39" s="15" t="s">
        <v>8</v>
      </c>
      <c r="E39" s="18" t="s">
        <v>9</v>
      </c>
    </row>
    <row r="40" spans="1:5" s="1" customFormat="1" ht="11.25" customHeight="1">
      <c r="A40" s="19"/>
      <c r="B40" s="20"/>
      <c r="C40" s="21" t="s">
        <v>10</v>
      </c>
      <c r="D40" s="21" t="s">
        <v>11</v>
      </c>
      <c r="E40" s="22" t="s">
        <v>12</v>
      </c>
    </row>
    <row r="41" spans="1:5" s="1" customFormat="1" ht="11.25" customHeight="1">
      <c r="A41" s="23" t="s">
        <v>124</v>
      </c>
      <c r="B41" s="24">
        <f>B42+B43</f>
        <v>602500</v>
      </c>
      <c r="C41" s="24">
        <f>C42+C43</f>
        <v>602500</v>
      </c>
      <c r="D41" s="24">
        <f>D42+D43+D44+D45+D46+D47</f>
        <v>225011.41999999998</v>
      </c>
      <c r="E41" s="59">
        <f>(D41/C41)*100</f>
        <v>37.34629377593361</v>
      </c>
    </row>
    <row r="42" spans="1:5" s="1" customFormat="1" ht="11.25" customHeight="1">
      <c r="A42" s="4" t="s">
        <v>125</v>
      </c>
      <c r="B42" s="28">
        <v>592000</v>
      </c>
      <c r="C42" s="33">
        <v>592000</v>
      </c>
      <c r="D42" s="33">
        <v>117740.17</v>
      </c>
      <c r="E42" s="50">
        <f>(D42/C42)*100</f>
        <v>19.88854222972973</v>
      </c>
    </row>
    <row r="43" spans="1:5" s="1" customFormat="1" ht="11.25" customHeight="1">
      <c r="A43" s="4" t="s">
        <v>126</v>
      </c>
      <c r="B43" s="28">
        <v>10500</v>
      </c>
      <c r="C43" s="33">
        <v>10500</v>
      </c>
      <c r="D43" s="33">
        <v>0</v>
      </c>
      <c r="E43" s="50">
        <f>(D43/C43)*100</f>
        <v>0</v>
      </c>
    </row>
    <row r="44" spans="1:5" s="1" customFormat="1" ht="11.25" customHeight="1">
      <c r="A44" s="4" t="s">
        <v>127</v>
      </c>
      <c r="B44" s="28">
        <v>165000</v>
      </c>
      <c r="C44" s="33">
        <v>165000</v>
      </c>
      <c r="D44" s="33">
        <v>30953.2</v>
      </c>
      <c r="E44" s="50">
        <f>(D44/C44)*100</f>
        <v>18.759515151515153</v>
      </c>
    </row>
    <row r="45" spans="1:5" s="1" customFormat="1" ht="11.25" customHeight="1">
      <c r="A45" s="4" t="s">
        <v>128</v>
      </c>
      <c r="B45" s="28">
        <v>250000</v>
      </c>
      <c r="C45" s="33">
        <v>250000</v>
      </c>
      <c r="D45" s="33">
        <v>74885.62</v>
      </c>
      <c r="E45" s="50">
        <f>(D45/C45)*100</f>
        <v>29.954248</v>
      </c>
    </row>
    <row r="46" spans="1:5" s="1" customFormat="1" ht="11.25" customHeight="1">
      <c r="A46" s="4" t="s">
        <v>129</v>
      </c>
      <c r="B46" s="28"/>
      <c r="C46" s="33"/>
      <c r="D46" s="33"/>
      <c r="E46" s="50"/>
    </row>
    <row r="47" spans="1:5" s="1" customFormat="1" ht="11.25" customHeight="1">
      <c r="A47" s="4" t="s">
        <v>130</v>
      </c>
      <c r="B47" s="28">
        <v>17000</v>
      </c>
      <c r="C47" s="33">
        <v>17000</v>
      </c>
      <c r="D47" s="33">
        <v>1432.43</v>
      </c>
      <c r="E47" s="50">
        <f>(D47/C47)*100</f>
        <v>8.426058823529411</v>
      </c>
    </row>
    <row r="48" spans="1:5" s="1" customFormat="1" ht="11.25" customHeight="1">
      <c r="A48" s="23" t="s">
        <v>49</v>
      </c>
      <c r="B48" s="24">
        <v>1850000</v>
      </c>
      <c r="C48" s="34">
        <v>1850000</v>
      </c>
      <c r="D48" s="34">
        <v>281451.83</v>
      </c>
      <c r="E48" s="59">
        <f>(D48/C48)*100</f>
        <v>15.213612432432432</v>
      </c>
    </row>
    <row r="49" spans="1:5" s="1" customFormat="1" ht="11.25" customHeight="1">
      <c r="A49" s="23" t="s">
        <v>50</v>
      </c>
      <c r="B49" s="24">
        <v>0</v>
      </c>
      <c r="C49" s="34">
        <v>0</v>
      </c>
      <c r="D49" s="34">
        <v>0</v>
      </c>
      <c r="E49" s="59">
        <v>0</v>
      </c>
    </row>
    <row r="50" spans="1:5" s="1" customFormat="1" ht="11.25" customHeight="1">
      <c r="A50" s="23" t="s">
        <v>51</v>
      </c>
      <c r="B50" s="24">
        <v>350000</v>
      </c>
      <c r="C50" s="34">
        <v>350000</v>
      </c>
      <c r="D50" s="34">
        <v>0</v>
      </c>
      <c r="E50" s="59">
        <v>0</v>
      </c>
    </row>
    <row r="51" spans="1:5" s="1" customFormat="1" ht="11.25" customHeight="1">
      <c r="A51" s="35" t="s">
        <v>52</v>
      </c>
      <c r="B51" s="36">
        <f>SUM(B41+B48+B49+B50)</f>
        <v>2802500</v>
      </c>
      <c r="C51" s="36">
        <f>SUM(C41+C48+C49+C50)</f>
        <v>2802500</v>
      </c>
      <c r="D51" s="36">
        <f>SUM(D41+D48)</f>
        <v>506463.25</v>
      </c>
      <c r="E51" s="58">
        <f>(D51/C51)*100</f>
        <v>18.071837644959857</v>
      </c>
    </row>
    <row r="52" spans="1:5" s="1" customFormat="1" ht="31.5" customHeight="1">
      <c r="A52" s="89" t="s">
        <v>17</v>
      </c>
      <c r="B52" s="89"/>
      <c r="C52" s="89"/>
      <c r="D52" s="89"/>
      <c r="E52" s="90"/>
    </row>
    <row r="53" spans="1:5" s="1" customFormat="1" ht="11.25">
      <c r="A53" s="25"/>
      <c r="B53" s="15" t="s">
        <v>4</v>
      </c>
      <c r="C53" s="15" t="s">
        <v>4</v>
      </c>
      <c r="D53" s="91"/>
      <c r="E53" s="91"/>
    </row>
    <row r="54" spans="1:5" s="1" customFormat="1" ht="11.25">
      <c r="A54" s="2" t="s">
        <v>18</v>
      </c>
      <c r="B54" s="17" t="s">
        <v>6</v>
      </c>
      <c r="C54" s="17" t="s">
        <v>7</v>
      </c>
      <c r="D54" s="15" t="s">
        <v>8</v>
      </c>
      <c r="E54" s="18" t="s">
        <v>9</v>
      </c>
    </row>
    <row r="55" spans="1:5" s="1" customFormat="1" ht="11.25">
      <c r="A55" s="19"/>
      <c r="B55" s="20"/>
      <c r="C55" s="21" t="s">
        <v>10</v>
      </c>
      <c r="D55" s="21" t="s">
        <v>11</v>
      </c>
      <c r="E55" s="22" t="s">
        <v>12</v>
      </c>
    </row>
    <row r="56" spans="1:5" s="1" customFormat="1" ht="11.25">
      <c r="A56" s="37" t="s">
        <v>53</v>
      </c>
      <c r="B56" s="24">
        <f>SUM(B57:B62)</f>
        <v>3554050</v>
      </c>
      <c r="C56" s="24">
        <f>SUM(C57:C62)</f>
        <v>3554050</v>
      </c>
      <c r="D56" s="24">
        <f>SUM(D57:D62)</f>
        <v>1294018.03</v>
      </c>
      <c r="E56" s="59">
        <f aca="true" t="shared" si="2" ref="E56:E64">(D56/C56)*100</f>
        <v>36.40967431521785</v>
      </c>
    </row>
    <row r="57" spans="1:5" s="1" customFormat="1" ht="11.25">
      <c r="A57" s="4" t="s">
        <v>98</v>
      </c>
      <c r="B57" s="76">
        <v>1460000</v>
      </c>
      <c r="C57" s="76">
        <v>1460000</v>
      </c>
      <c r="D57" s="76">
        <v>545820.65</v>
      </c>
      <c r="E57" s="50">
        <f t="shared" si="2"/>
        <v>37.38497602739726</v>
      </c>
    </row>
    <row r="58" spans="1:5" s="1" customFormat="1" ht="11.25">
      <c r="A58" s="4" t="s">
        <v>99</v>
      </c>
      <c r="B58" s="76">
        <v>1872000</v>
      </c>
      <c r="C58" s="76">
        <v>1872000</v>
      </c>
      <c r="D58" s="76">
        <v>699295.28</v>
      </c>
      <c r="E58" s="50">
        <f t="shared" si="2"/>
        <v>37.355517094017095</v>
      </c>
    </row>
    <row r="59" spans="1:5" s="1" customFormat="1" ht="11.25" customHeight="1">
      <c r="A59" s="4" t="s">
        <v>100</v>
      </c>
      <c r="B59" s="33">
        <v>21000</v>
      </c>
      <c r="C59" s="33">
        <v>21000</v>
      </c>
      <c r="D59" s="33">
        <v>5781.48</v>
      </c>
      <c r="E59" s="50">
        <f t="shared" si="2"/>
        <v>27.53085714285714</v>
      </c>
    </row>
    <row r="60" spans="1:5" s="1" customFormat="1" ht="11.25" customHeight="1">
      <c r="A60" s="4" t="s">
        <v>101</v>
      </c>
      <c r="B60" s="33">
        <v>60000</v>
      </c>
      <c r="C60" s="33">
        <v>60000</v>
      </c>
      <c r="D60" s="33">
        <v>15950.67</v>
      </c>
      <c r="E60" s="50">
        <f t="shared" si="2"/>
        <v>26.584449999999997</v>
      </c>
    </row>
    <row r="61" spans="1:5" s="1" customFormat="1" ht="11.25" customHeight="1">
      <c r="A61" s="4" t="s">
        <v>102</v>
      </c>
      <c r="B61" s="33">
        <v>1050</v>
      </c>
      <c r="C61" s="33">
        <v>1050</v>
      </c>
      <c r="D61" s="33">
        <v>156.65</v>
      </c>
      <c r="E61" s="50">
        <f t="shared" si="2"/>
        <v>14.919047619047621</v>
      </c>
    </row>
    <row r="62" spans="1:5" s="1" customFormat="1" ht="11.25" customHeight="1">
      <c r="A62" s="4" t="s">
        <v>103</v>
      </c>
      <c r="B62" s="33">
        <v>140000</v>
      </c>
      <c r="C62" s="33">
        <v>140000</v>
      </c>
      <c r="D62" s="33">
        <v>27013.3</v>
      </c>
      <c r="E62" s="50">
        <f t="shared" si="2"/>
        <v>19.295214285714284</v>
      </c>
    </row>
    <row r="63" spans="1:5" s="1" customFormat="1" ht="11.25" customHeight="1">
      <c r="A63" s="23" t="s">
        <v>54</v>
      </c>
      <c r="B63" s="24">
        <f>SUM(B64:B66)</f>
        <v>5717000</v>
      </c>
      <c r="C63" s="24">
        <f>SUM(C64:C66)</f>
        <v>5717000</v>
      </c>
      <c r="D63" s="24">
        <f>SUM(D64:D66)</f>
        <v>1997947.4</v>
      </c>
      <c r="E63" s="59">
        <f t="shared" si="2"/>
        <v>34.947479447262545</v>
      </c>
    </row>
    <row r="64" spans="1:5" s="1" customFormat="1" ht="11.25" customHeight="1">
      <c r="A64" s="4" t="s">
        <v>55</v>
      </c>
      <c r="B64" s="33">
        <v>5700000</v>
      </c>
      <c r="C64" s="33">
        <v>5700000</v>
      </c>
      <c r="D64" s="33">
        <v>1996514.97</v>
      </c>
      <c r="E64" s="50">
        <f t="shared" si="2"/>
        <v>35.026578421052626</v>
      </c>
    </row>
    <row r="65" spans="1:5" s="1" customFormat="1" ht="11.25" customHeight="1">
      <c r="A65" s="4" t="s">
        <v>56</v>
      </c>
      <c r="B65" s="33">
        <v>0</v>
      </c>
      <c r="C65" s="33">
        <v>0</v>
      </c>
      <c r="D65" s="33">
        <v>0</v>
      </c>
      <c r="E65" s="50">
        <v>0</v>
      </c>
    </row>
    <row r="66" spans="1:5" s="1" customFormat="1" ht="11.25" customHeight="1">
      <c r="A66" s="5" t="s">
        <v>57</v>
      </c>
      <c r="B66" s="33">
        <v>17000</v>
      </c>
      <c r="C66" s="33">
        <v>17000</v>
      </c>
      <c r="D66" s="33">
        <v>1432.43</v>
      </c>
      <c r="E66" s="50">
        <v>0</v>
      </c>
    </row>
    <row r="67" spans="1:5" s="1" customFormat="1" ht="11.25" customHeight="1">
      <c r="A67" s="38" t="s">
        <v>58</v>
      </c>
      <c r="B67" s="39">
        <f>B64-B56</f>
        <v>2145950</v>
      </c>
      <c r="C67" s="39">
        <f>C64-C56</f>
        <v>2145950</v>
      </c>
      <c r="D67" s="39">
        <f>D64-D56</f>
        <v>702496.94</v>
      </c>
      <c r="E67" s="58">
        <f>(D67/C67)*100</f>
        <v>32.73594165754095</v>
      </c>
    </row>
    <row r="68" spans="1:5" s="1" customFormat="1" ht="11.25" customHeight="1">
      <c r="A68" s="92">
        <v>824</v>
      </c>
      <c r="B68" s="92"/>
      <c r="C68" s="92"/>
      <c r="D68" s="92"/>
      <c r="E68" s="92"/>
    </row>
    <row r="69" spans="1:5" s="1" customFormat="1" ht="11.25" customHeight="1">
      <c r="A69" s="93" t="s">
        <v>59</v>
      </c>
      <c r="B69" s="93"/>
      <c r="C69" s="93"/>
      <c r="D69" s="93"/>
      <c r="E69" s="93"/>
    </row>
    <row r="70" spans="1:5" s="1" customFormat="1" ht="11.25" customHeight="1">
      <c r="A70" s="25"/>
      <c r="B70" s="15" t="s">
        <v>19</v>
      </c>
      <c r="C70" s="15" t="s">
        <v>19</v>
      </c>
      <c r="D70" s="96" t="s">
        <v>20</v>
      </c>
      <c r="E70" s="96"/>
    </row>
    <row r="71" spans="1:5" s="1" customFormat="1" ht="11.25" customHeight="1">
      <c r="A71" s="2" t="s">
        <v>21</v>
      </c>
      <c r="B71" s="17" t="s">
        <v>6</v>
      </c>
      <c r="C71" s="17" t="s">
        <v>7</v>
      </c>
      <c r="D71" s="15" t="s">
        <v>8</v>
      </c>
      <c r="E71" s="18" t="s">
        <v>9</v>
      </c>
    </row>
    <row r="72" spans="1:5" s="1" customFormat="1" ht="11.25" customHeight="1">
      <c r="A72" s="19"/>
      <c r="B72" s="20"/>
      <c r="C72" s="21" t="s">
        <v>22</v>
      </c>
      <c r="D72" s="21" t="s">
        <v>23</v>
      </c>
      <c r="E72" s="22" t="s">
        <v>24</v>
      </c>
    </row>
    <row r="73" spans="1:5" s="1" customFormat="1" ht="11.25" customHeight="1">
      <c r="A73" s="37" t="s">
        <v>60</v>
      </c>
      <c r="B73" s="40">
        <f>SUM(B74:B75)</f>
        <v>3898525</v>
      </c>
      <c r="C73" s="40">
        <f>SUM(C74:C75)</f>
        <v>3898525</v>
      </c>
      <c r="D73" s="40">
        <f>SUM(D74:D75)</f>
        <v>1259310.21</v>
      </c>
      <c r="E73" s="59">
        <v>0</v>
      </c>
    </row>
    <row r="74" spans="1:5" s="1" customFormat="1" ht="11.25" customHeight="1">
      <c r="A74" s="4" t="s">
        <v>61</v>
      </c>
      <c r="B74" s="41">
        <v>976525</v>
      </c>
      <c r="C74" s="41">
        <v>976525</v>
      </c>
      <c r="D74" s="41">
        <v>322585.67</v>
      </c>
      <c r="E74" s="50">
        <v>0</v>
      </c>
    </row>
    <row r="75" spans="1:5" s="1" customFormat="1" ht="11.25" customHeight="1">
      <c r="A75" s="4" t="s">
        <v>62</v>
      </c>
      <c r="B75" s="41">
        <v>2922000</v>
      </c>
      <c r="C75" s="41">
        <v>2922000</v>
      </c>
      <c r="D75" s="41">
        <v>936724.54</v>
      </c>
      <c r="E75" s="50">
        <v>0</v>
      </c>
    </row>
    <row r="76" spans="1:5" s="1" customFormat="1" ht="11.25" customHeight="1">
      <c r="A76" s="23" t="s">
        <v>63</v>
      </c>
      <c r="B76" s="42">
        <f>SUM(B77:B78)</f>
        <v>5012960.5</v>
      </c>
      <c r="C76" s="42">
        <f>SUM(C77:C78)</f>
        <v>4984370.1</v>
      </c>
      <c r="D76" s="42">
        <f>SUM(D77:D78)</f>
        <v>738637.19</v>
      </c>
      <c r="E76" s="59">
        <v>0</v>
      </c>
    </row>
    <row r="77" spans="1:5" s="1" customFormat="1" ht="11.25" customHeight="1">
      <c r="A77" s="4" t="s">
        <v>64</v>
      </c>
      <c r="B77" s="41">
        <v>744492.75</v>
      </c>
      <c r="C77" s="41">
        <v>744492.75</v>
      </c>
      <c r="D77" s="41">
        <v>172977.68</v>
      </c>
      <c r="E77" s="60">
        <v>0</v>
      </c>
    </row>
    <row r="78" spans="1:5" s="1" customFormat="1" ht="11.25" customHeight="1">
      <c r="A78" s="5" t="s">
        <v>65</v>
      </c>
      <c r="B78" s="43">
        <v>4268467.75</v>
      </c>
      <c r="C78" s="43">
        <v>4239877.35</v>
      </c>
      <c r="D78" s="43">
        <v>565659.51</v>
      </c>
      <c r="E78" s="61">
        <v>0</v>
      </c>
    </row>
    <row r="79" spans="1:5" s="1" customFormat="1" ht="11.25" customHeight="1">
      <c r="A79" s="44" t="s">
        <v>66</v>
      </c>
      <c r="B79" s="45">
        <f>B73+B76</f>
        <v>8911485.5</v>
      </c>
      <c r="C79" s="45">
        <f>C73+C76</f>
        <v>8882895.1</v>
      </c>
      <c r="D79" s="45">
        <f>D73+D76</f>
        <v>1997947.4</v>
      </c>
      <c r="E79" s="62">
        <v>0</v>
      </c>
    </row>
    <row r="80" spans="1:5" s="1" customFormat="1" ht="11.25" customHeight="1">
      <c r="A80" s="101" t="s">
        <v>13</v>
      </c>
      <c r="B80" s="101"/>
      <c r="C80" s="101"/>
      <c r="D80" s="101"/>
      <c r="E80" s="63">
        <f>(D73/D63)*100</f>
        <v>63.03019839261034</v>
      </c>
    </row>
    <row r="81" spans="1:5" s="1" customFormat="1" ht="31.5" customHeight="1">
      <c r="A81" s="89" t="s">
        <v>25</v>
      </c>
      <c r="B81" s="89"/>
      <c r="C81" s="89"/>
      <c r="D81" s="89"/>
      <c r="E81" s="89"/>
    </row>
    <row r="82" spans="1:5" s="1" customFormat="1" ht="11.25" customHeight="1">
      <c r="A82" s="46"/>
      <c r="B82" s="15" t="s">
        <v>4</v>
      </c>
      <c r="C82" s="15" t="s">
        <v>4</v>
      </c>
      <c r="D82" s="91" t="s">
        <v>20</v>
      </c>
      <c r="E82" s="91"/>
    </row>
    <row r="83" spans="1:5" s="1" customFormat="1" ht="11.25" customHeight="1">
      <c r="A83" s="47" t="s">
        <v>26</v>
      </c>
      <c r="B83" s="17" t="s">
        <v>6</v>
      </c>
      <c r="C83" s="17" t="s">
        <v>7</v>
      </c>
      <c r="D83" s="15" t="s">
        <v>8</v>
      </c>
      <c r="E83" s="18" t="s">
        <v>9</v>
      </c>
    </row>
    <row r="84" spans="1:5" s="1" customFormat="1" ht="11.25" customHeight="1">
      <c r="A84" s="44"/>
      <c r="B84" s="20"/>
      <c r="C84" s="21" t="s">
        <v>10</v>
      </c>
      <c r="D84" s="21" t="s">
        <v>11</v>
      </c>
      <c r="E84" s="22" t="s">
        <v>12</v>
      </c>
    </row>
    <row r="85" spans="1:5" s="1" customFormat="1" ht="11.25" customHeight="1">
      <c r="A85" s="35" t="s">
        <v>67</v>
      </c>
      <c r="B85" s="45">
        <f>B37*0.25</f>
        <v>5035685.37</v>
      </c>
      <c r="C85" s="45">
        <f>C37*0.25</f>
        <v>5035685.37</v>
      </c>
      <c r="D85" s="45">
        <f>D37*0.25</f>
        <v>1675708.0474999999</v>
      </c>
      <c r="E85" s="65">
        <f>(D85/C85)*100</f>
        <v>33.27666294409493</v>
      </c>
    </row>
    <row r="86" spans="1:5" s="1" customFormat="1" ht="11.25" customHeight="1">
      <c r="A86" s="25"/>
      <c r="B86" s="15" t="s">
        <v>19</v>
      </c>
      <c r="C86" s="15" t="s">
        <v>19</v>
      </c>
      <c r="D86" s="96"/>
      <c r="E86" s="96"/>
    </row>
    <row r="87" spans="1:5" s="1" customFormat="1" ht="11.25" customHeight="1">
      <c r="A87" s="2" t="s">
        <v>27</v>
      </c>
      <c r="B87" s="17" t="s">
        <v>6</v>
      </c>
      <c r="C87" s="17" t="s">
        <v>7</v>
      </c>
      <c r="D87" s="15" t="s">
        <v>8</v>
      </c>
      <c r="E87" s="18" t="s">
        <v>9</v>
      </c>
    </row>
    <row r="88" spans="1:5" s="1" customFormat="1" ht="11.25" customHeight="1">
      <c r="A88" s="68"/>
      <c r="B88" s="24"/>
      <c r="C88" s="17" t="s">
        <v>22</v>
      </c>
      <c r="D88" s="17" t="s">
        <v>23</v>
      </c>
      <c r="E88" s="2" t="s">
        <v>24</v>
      </c>
    </row>
    <row r="89" spans="1:5" s="1" customFormat="1" ht="11.25" customHeight="1">
      <c r="A89" s="69" t="s">
        <v>133</v>
      </c>
      <c r="B89" s="70">
        <f>SUM(B91:B92)</f>
        <v>712010.27</v>
      </c>
      <c r="C89" s="70">
        <f>SUM(C91:C92)</f>
        <v>712010.27</v>
      </c>
      <c r="D89" s="70">
        <f>SUM(D90+D93)</f>
        <v>562076.83</v>
      </c>
      <c r="E89" s="71">
        <v>0</v>
      </c>
    </row>
    <row r="90" spans="1:5" s="1" customFormat="1" ht="11.25" customHeight="1">
      <c r="A90" s="23" t="s">
        <v>131</v>
      </c>
      <c r="B90" s="42">
        <f>B91+B92</f>
        <v>712010.27</v>
      </c>
      <c r="C90" s="42">
        <f>C91+C92</f>
        <v>712010.27</v>
      </c>
      <c r="D90" s="42">
        <f>D91+D92</f>
        <v>204155.38</v>
      </c>
      <c r="E90" s="72"/>
    </row>
    <row r="91" spans="1:5" s="1" customFormat="1" ht="11.25" customHeight="1">
      <c r="A91" s="4" t="s">
        <v>134</v>
      </c>
      <c r="B91" s="55">
        <v>712010.27</v>
      </c>
      <c r="C91" s="41">
        <v>712010.27</v>
      </c>
      <c r="D91" s="41">
        <v>204155.38</v>
      </c>
      <c r="E91" s="49">
        <v>0</v>
      </c>
    </row>
    <row r="92" spans="1:5" s="1" customFormat="1" ht="11.25" customHeight="1">
      <c r="A92" s="4" t="s">
        <v>135</v>
      </c>
      <c r="B92" s="55">
        <v>0</v>
      </c>
      <c r="C92" s="41">
        <v>0</v>
      </c>
      <c r="D92" s="41">
        <v>0</v>
      </c>
      <c r="E92" s="49">
        <v>0</v>
      </c>
    </row>
    <row r="93" spans="1:5" s="1" customFormat="1" ht="11.25" customHeight="1">
      <c r="A93" s="23" t="s">
        <v>132</v>
      </c>
      <c r="B93" s="42">
        <f>B94+B95</f>
        <v>1250479.89</v>
      </c>
      <c r="C93" s="42">
        <f>C94+C95</f>
        <v>1250479.89</v>
      </c>
      <c r="D93" s="42">
        <f>D94+D95</f>
        <v>357921.44999999995</v>
      </c>
      <c r="E93" s="72"/>
    </row>
    <row r="94" spans="1:5" s="1" customFormat="1" ht="11.25" customHeight="1">
      <c r="A94" s="4" t="s">
        <v>68</v>
      </c>
      <c r="B94" s="55">
        <v>1250479.89</v>
      </c>
      <c r="C94" s="41">
        <v>1250479.89</v>
      </c>
      <c r="D94" s="41">
        <v>291407.97</v>
      </c>
      <c r="E94" s="49">
        <v>0</v>
      </c>
    </row>
    <row r="95" spans="1:5" s="1" customFormat="1" ht="11.25" customHeight="1">
      <c r="A95" s="4" t="s">
        <v>69</v>
      </c>
      <c r="B95" s="55">
        <v>0</v>
      </c>
      <c r="C95" s="41">
        <v>0</v>
      </c>
      <c r="D95" s="41">
        <v>66513.48</v>
      </c>
      <c r="E95" s="49">
        <v>0</v>
      </c>
    </row>
    <row r="96" spans="1:5" s="1" customFormat="1" ht="11.25" customHeight="1">
      <c r="A96" s="23" t="s">
        <v>70</v>
      </c>
      <c r="B96" s="42">
        <f>SUM(B97:B98)</f>
        <v>7392153.09</v>
      </c>
      <c r="C96" s="42">
        <f>SUM(C97:C98)</f>
        <v>7363562.69</v>
      </c>
      <c r="D96" s="42">
        <f>SUM(D97:D98)</f>
        <v>2058768.9100000001</v>
      </c>
      <c r="E96" s="72">
        <v>0</v>
      </c>
    </row>
    <row r="97" spans="1:5" s="1" customFormat="1" ht="11.25" customHeight="1">
      <c r="A97" s="4" t="s">
        <v>71</v>
      </c>
      <c r="B97" s="55">
        <v>7392153.09</v>
      </c>
      <c r="C97" s="41">
        <v>7363562.69</v>
      </c>
      <c r="D97" s="41">
        <v>1502384.05</v>
      </c>
      <c r="E97" s="60">
        <v>0</v>
      </c>
    </row>
    <row r="98" spans="1:5" s="1" customFormat="1" ht="11.25" customHeight="1">
      <c r="A98" s="4" t="s">
        <v>72</v>
      </c>
      <c r="B98" s="55">
        <v>0</v>
      </c>
      <c r="C98" s="55">
        <v>0</v>
      </c>
      <c r="D98" s="41">
        <v>556384.86</v>
      </c>
      <c r="E98" s="60">
        <v>0</v>
      </c>
    </row>
    <row r="99" spans="1:5" s="1" customFormat="1" ht="11.25" customHeight="1">
      <c r="A99" s="23" t="s">
        <v>73</v>
      </c>
      <c r="B99" s="56">
        <v>1550000</v>
      </c>
      <c r="C99" s="42">
        <v>1550000</v>
      </c>
      <c r="D99" s="42">
        <v>0</v>
      </c>
      <c r="E99" s="72">
        <v>0</v>
      </c>
    </row>
    <row r="100" spans="1:5" s="1" customFormat="1" ht="11.25" customHeight="1">
      <c r="A100" s="23" t="s">
        <v>74</v>
      </c>
      <c r="B100" s="56">
        <v>130000</v>
      </c>
      <c r="C100" s="42">
        <v>130000</v>
      </c>
      <c r="D100" s="42">
        <v>0</v>
      </c>
      <c r="E100" s="72">
        <v>0</v>
      </c>
    </row>
    <row r="101" spans="1:5" s="1" customFormat="1" ht="11.25" customHeight="1">
      <c r="A101" s="23" t="s">
        <v>75</v>
      </c>
      <c r="B101" s="56">
        <v>0</v>
      </c>
      <c r="C101" s="42">
        <v>0</v>
      </c>
      <c r="D101" s="42">
        <v>0</v>
      </c>
      <c r="E101" s="72">
        <v>0</v>
      </c>
    </row>
    <row r="102" spans="1:5" s="1" customFormat="1" ht="11.25" customHeight="1">
      <c r="A102" s="23" t="s">
        <v>76</v>
      </c>
      <c r="B102" s="42">
        <f>B103+B104</f>
        <v>1064026.75</v>
      </c>
      <c r="C102" s="42">
        <f>C103+C104</f>
        <v>1059026.75</v>
      </c>
      <c r="D102" s="42">
        <v>0</v>
      </c>
      <c r="E102" s="72">
        <v>0</v>
      </c>
    </row>
    <row r="103" spans="1:5" s="1" customFormat="1" ht="11.25" customHeight="1">
      <c r="A103" s="4" t="s">
        <v>110</v>
      </c>
      <c r="B103" s="55">
        <v>870714.25</v>
      </c>
      <c r="C103" s="55">
        <v>870714.25</v>
      </c>
      <c r="D103" s="55">
        <v>0</v>
      </c>
      <c r="E103" s="83"/>
    </row>
    <row r="104" spans="1:5" s="1" customFormat="1" ht="11.25" customHeight="1">
      <c r="A104" s="4" t="s">
        <v>107</v>
      </c>
      <c r="B104" s="55">
        <v>193312.5</v>
      </c>
      <c r="C104" s="55">
        <v>188312.5</v>
      </c>
      <c r="D104" s="55">
        <v>0</v>
      </c>
      <c r="E104" s="73"/>
    </row>
    <row r="105" spans="1:5" s="1" customFormat="1" ht="22.5" customHeight="1">
      <c r="A105" s="74" t="s">
        <v>77</v>
      </c>
      <c r="B105" s="75">
        <f>SUM(B89+B96+B99+B100+B101+B102)</f>
        <v>10848190.11</v>
      </c>
      <c r="C105" s="75">
        <f>SUM(C89+C96+C99+C100+C101+C102)</f>
        <v>10814599.71</v>
      </c>
      <c r="D105" s="75">
        <f>SUM(D89+D96+D99+D100+D101+D102)</f>
        <v>2620845.74</v>
      </c>
      <c r="E105" s="64">
        <v>0</v>
      </c>
    </row>
    <row r="106" spans="1:5" s="1" customFormat="1" ht="11.25" customHeight="1">
      <c r="A106" s="97"/>
      <c r="B106" s="97"/>
      <c r="C106" s="97"/>
      <c r="D106" s="98"/>
      <c r="E106" s="98"/>
    </row>
    <row r="107" spans="1:5" s="1" customFormat="1" ht="11.25" customHeight="1">
      <c r="A107" s="99" t="s">
        <v>28</v>
      </c>
      <c r="B107" s="99"/>
      <c r="C107" s="99"/>
      <c r="D107" s="100" t="s">
        <v>29</v>
      </c>
      <c r="E107" s="100"/>
    </row>
    <row r="108" spans="1:5" s="1" customFormat="1" ht="11.25" customHeight="1">
      <c r="A108" s="103"/>
      <c r="B108" s="103"/>
      <c r="C108" s="103"/>
      <c r="D108" s="104"/>
      <c r="E108" s="104"/>
    </row>
    <row r="109" spans="1:5" s="1" customFormat="1" ht="11.25" customHeight="1">
      <c r="A109" s="101" t="s">
        <v>78</v>
      </c>
      <c r="B109" s="101"/>
      <c r="C109" s="101"/>
      <c r="D109" s="105">
        <f>D67</f>
        <v>702496.94</v>
      </c>
      <c r="E109" s="106"/>
    </row>
    <row r="110" spans="1:5" s="1" customFormat="1" ht="11.25" customHeight="1">
      <c r="A110" s="102" t="s">
        <v>79</v>
      </c>
      <c r="B110" s="102"/>
      <c r="C110" s="102"/>
      <c r="D110" s="107">
        <v>0</v>
      </c>
      <c r="E110" s="108"/>
    </row>
    <row r="111" spans="1:5" s="1" customFormat="1" ht="11.25" customHeight="1">
      <c r="A111" s="102" t="s">
        <v>80</v>
      </c>
      <c r="B111" s="102"/>
      <c r="C111" s="102"/>
      <c r="D111" s="107">
        <v>0</v>
      </c>
      <c r="E111" s="108"/>
    </row>
    <row r="112" spans="1:5" s="1" customFormat="1" ht="11.25" customHeight="1">
      <c r="A112" s="102" t="s">
        <v>81</v>
      </c>
      <c r="B112" s="102"/>
      <c r="C112" s="102"/>
      <c r="D112" s="107">
        <v>0</v>
      </c>
      <c r="E112" s="108"/>
    </row>
    <row r="113" spans="1:5" s="1" customFormat="1" ht="22.5" customHeight="1">
      <c r="A113" s="102" t="s">
        <v>82</v>
      </c>
      <c r="B113" s="102"/>
      <c r="C113" s="102"/>
      <c r="D113" s="107">
        <v>0</v>
      </c>
      <c r="E113" s="108"/>
    </row>
    <row r="114" spans="1:5" s="1" customFormat="1" ht="11.25" customHeight="1">
      <c r="A114" s="102" t="s">
        <v>83</v>
      </c>
      <c r="B114" s="102"/>
      <c r="C114" s="102"/>
      <c r="D114" s="107">
        <f>D66</f>
        <v>1432.43</v>
      </c>
      <c r="E114" s="108"/>
    </row>
    <row r="115" spans="1:5" s="1" customFormat="1" ht="11.25" customHeight="1">
      <c r="A115" s="101" t="s">
        <v>84</v>
      </c>
      <c r="B115" s="101"/>
      <c r="C115" s="101"/>
      <c r="D115" s="105">
        <f>SUM(D109:D114)</f>
        <v>703929.37</v>
      </c>
      <c r="E115" s="106"/>
    </row>
    <row r="116" spans="1:5" s="1" customFormat="1" ht="11.25" customHeight="1">
      <c r="A116" s="101" t="s">
        <v>108</v>
      </c>
      <c r="B116" s="101"/>
      <c r="C116" s="101"/>
      <c r="D116" s="81"/>
      <c r="E116" s="82">
        <f>D89+D96+D103-D115</f>
        <v>1916916.37</v>
      </c>
    </row>
    <row r="117" spans="1:5" s="1" customFormat="1" ht="22.5" customHeight="1">
      <c r="A117" s="101" t="s">
        <v>109</v>
      </c>
      <c r="B117" s="101"/>
      <c r="C117" s="101"/>
      <c r="D117" s="105">
        <f>E116/D37*100</f>
        <v>28.598603033205283</v>
      </c>
      <c r="E117" s="106"/>
    </row>
    <row r="118" spans="1:5" s="1" customFormat="1" ht="11.25" customHeight="1">
      <c r="A118" s="14"/>
      <c r="B118" s="15" t="s">
        <v>19</v>
      </c>
      <c r="C118" s="15" t="s">
        <v>19</v>
      </c>
      <c r="D118" s="96"/>
      <c r="E118" s="96"/>
    </row>
    <row r="119" spans="1:5" s="1" customFormat="1" ht="11.25" customHeight="1">
      <c r="A119" s="16" t="s">
        <v>30</v>
      </c>
      <c r="B119" s="17" t="s">
        <v>6</v>
      </c>
      <c r="C119" s="17" t="s">
        <v>7</v>
      </c>
      <c r="D119" s="15" t="s">
        <v>8</v>
      </c>
      <c r="E119" s="18" t="s">
        <v>9</v>
      </c>
    </row>
    <row r="120" spans="1:5" s="1" customFormat="1" ht="11.25" customHeight="1">
      <c r="A120" s="19"/>
      <c r="B120" s="20"/>
      <c r="C120" s="21" t="s">
        <v>22</v>
      </c>
      <c r="D120" s="21" t="s">
        <v>23</v>
      </c>
      <c r="E120" s="22" t="s">
        <v>24</v>
      </c>
    </row>
    <row r="121" spans="1:5" s="1" customFormat="1" ht="11.25" customHeight="1">
      <c r="A121" s="4" t="s">
        <v>85</v>
      </c>
      <c r="B121" s="28">
        <v>500000</v>
      </c>
      <c r="C121" s="28">
        <v>500000</v>
      </c>
      <c r="D121" s="33">
        <v>0</v>
      </c>
      <c r="E121" s="50">
        <f>(D121/C121)*100</f>
        <v>0</v>
      </c>
    </row>
    <row r="122" spans="1:5" s="1" customFormat="1" ht="11.25" customHeight="1">
      <c r="A122" s="4" t="s">
        <v>86</v>
      </c>
      <c r="B122" s="28">
        <v>0</v>
      </c>
      <c r="C122" s="28">
        <v>0</v>
      </c>
      <c r="D122" s="28">
        <v>0</v>
      </c>
      <c r="E122" s="50">
        <v>0</v>
      </c>
    </row>
    <row r="123" spans="1:5" s="1" customFormat="1" ht="11.25" customHeight="1">
      <c r="A123" s="5" t="s">
        <v>87</v>
      </c>
      <c r="B123" s="28">
        <v>425500</v>
      </c>
      <c r="C123" s="28">
        <v>425500</v>
      </c>
      <c r="D123" s="33">
        <v>0</v>
      </c>
      <c r="E123" s="50">
        <f>(D123/C123)*100</f>
        <v>0</v>
      </c>
    </row>
    <row r="124" spans="1:5" s="1" customFormat="1" ht="11.25" customHeight="1">
      <c r="A124" s="23" t="s">
        <v>88</v>
      </c>
      <c r="B124" s="57" t="s">
        <v>13</v>
      </c>
      <c r="C124" s="57"/>
      <c r="D124" s="57"/>
      <c r="E124" s="66"/>
    </row>
    <row r="125" spans="1:5" s="1" customFormat="1" ht="11.25" customHeight="1">
      <c r="A125" s="44" t="s">
        <v>89</v>
      </c>
      <c r="B125" s="20">
        <f>SUM(B121:B123)</f>
        <v>925500</v>
      </c>
      <c r="C125" s="20">
        <f>SUM(C121:C123)</f>
        <v>925500</v>
      </c>
      <c r="D125" s="20">
        <f>SUM(D121:D123)</f>
        <v>0</v>
      </c>
      <c r="E125" s="67">
        <f>(D125/C125)*100</f>
        <v>0</v>
      </c>
    </row>
    <row r="126" spans="1:5" s="1" customFormat="1" ht="11.25" customHeight="1">
      <c r="A126" s="44" t="s">
        <v>90</v>
      </c>
      <c r="B126" s="32">
        <f>B105+B125</f>
        <v>11773690.11</v>
      </c>
      <c r="C126" s="32">
        <f>C105+C125</f>
        <v>11740099.71</v>
      </c>
      <c r="D126" s="32">
        <f>D105+D125</f>
        <v>2620845.74</v>
      </c>
      <c r="E126" s="59">
        <f>(D126/C126)*100</f>
        <v>22.323879734748864</v>
      </c>
    </row>
    <row r="127" spans="1:5" s="1" customFormat="1" ht="24.75" customHeight="1">
      <c r="A127" s="89"/>
      <c r="B127" s="89"/>
      <c r="C127" s="89"/>
      <c r="D127" s="89"/>
      <c r="E127" s="89"/>
    </row>
    <row r="128" spans="1:5" s="1" customFormat="1" ht="11.25" customHeight="1">
      <c r="A128" s="125" t="s">
        <v>31</v>
      </c>
      <c r="B128" s="126" t="s">
        <v>13</v>
      </c>
      <c r="C128" s="126"/>
      <c r="D128" s="127"/>
      <c r="E128" s="127"/>
    </row>
    <row r="129" spans="1:5" s="1" customFormat="1" ht="11.25" customHeight="1">
      <c r="A129" s="125"/>
      <c r="B129" s="128" t="s">
        <v>32</v>
      </c>
      <c r="C129" s="128"/>
      <c r="D129" s="109"/>
      <c r="E129" s="109"/>
    </row>
    <row r="130" spans="1:5" s="1" customFormat="1" ht="11.25" customHeight="1">
      <c r="A130" s="125"/>
      <c r="B130" s="110" t="s">
        <v>13</v>
      </c>
      <c r="C130" s="110"/>
      <c r="D130" s="111"/>
      <c r="E130" s="111"/>
    </row>
    <row r="131" spans="1:5" s="1" customFormat="1" ht="19.5" customHeight="1">
      <c r="A131" s="6" t="s">
        <v>91</v>
      </c>
      <c r="B131" s="115">
        <v>0</v>
      </c>
      <c r="C131" s="115"/>
      <c r="D131" s="124"/>
      <c r="E131" s="124"/>
    </row>
    <row r="132" spans="1:5" s="1" customFormat="1" ht="11.25" customHeight="1">
      <c r="A132" s="7"/>
      <c r="B132" s="48"/>
      <c r="C132" s="48"/>
      <c r="D132" s="48"/>
      <c r="E132" s="8"/>
    </row>
    <row r="133" spans="1:5" s="1" customFormat="1" ht="11.25" customHeight="1">
      <c r="A133" s="116" t="s">
        <v>33</v>
      </c>
      <c r="B133" s="116"/>
      <c r="C133" s="116"/>
      <c r="D133" s="117" t="s">
        <v>29</v>
      </c>
      <c r="E133" s="117"/>
    </row>
    <row r="134" spans="1:5" s="1" customFormat="1" ht="11.25" customHeight="1">
      <c r="A134" s="116"/>
      <c r="B134" s="116"/>
      <c r="C134" s="116"/>
      <c r="D134" s="117"/>
      <c r="E134" s="117"/>
    </row>
    <row r="135" spans="1:5" s="1" customFormat="1" ht="11.25" customHeight="1">
      <c r="A135" s="9" t="s">
        <v>92</v>
      </c>
      <c r="B135" s="48"/>
      <c r="C135" s="48"/>
      <c r="D135" s="120">
        <v>38593.26</v>
      </c>
      <c r="E135" s="121"/>
    </row>
    <row r="136" spans="1:5" s="1" customFormat="1" ht="11.25" customHeight="1">
      <c r="A136" s="113" t="s">
        <v>93</v>
      </c>
      <c r="B136" s="113"/>
      <c r="C136" s="113"/>
      <c r="D136" s="122">
        <v>1659729.9</v>
      </c>
      <c r="E136" s="123"/>
    </row>
    <row r="137" spans="1:5" s="1" customFormat="1" ht="11.25" customHeight="1">
      <c r="A137" s="113" t="s">
        <v>94</v>
      </c>
      <c r="B137" s="113"/>
      <c r="C137" s="113"/>
      <c r="D137" s="122">
        <v>1646704.17</v>
      </c>
      <c r="E137" s="123"/>
    </row>
    <row r="138" spans="1:5" s="1" customFormat="1" ht="11.25" customHeight="1">
      <c r="A138" s="113" t="s">
        <v>95</v>
      </c>
      <c r="B138" s="113"/>
      <c r="C138" s="113"/>
      <c r="D138" s="122">
        <v>2221.58</v>
      </c>
      <c r="E138" s="123"/>
    </row>
    <row r="139" spans="1:5" s="1" customFormat="1" ht="11.25" customHeight="1">
      <c r="A139" s="114" t="s">
        <v>96</v>
      </c>
      <c r="B139" s="114"/>
      <c r="C139" s="114"/>
      <c r="D139" s="118">
        <f>D135+D136+D138-D137</f>
        <v>53840.570000000065</v>
      </c>
      <c r="E139" s="119"/>
    </row>
    <row r="140" spans="2:4" s="1" customFormat="1" ht="11.25" customHeight="1">
      <c r="B140" s="50"/>
      <c r="C140" s="50"/>
      <c r="D140" s="50"/>
    </row>
    <row r="141" spans="1:4" s="1" customFormat="1" ht="11.25" customHeight="1">
      <c r="A141" s="51"/>
      <c r="B141" s="50"/>
      <c r="C141" s="50"/>
      <c r="D141" s="50"/>
    </row>
    <row r="142" spans="1:4" s="1" customFormat="1" ht="11.25" customHeight="1">
      <c r="A142" s="52"/>
      <c r="B142" s="50"/>
      <c r="C142" s="50"/>
      <c r="D142" s="50"/>
    </row>
    <row r="143" spans="1:4" s="1" customFormat="1" ht="11.25" customHeight="1">
      <c r="A143" s="52"/>
      <c r="B143" s="50"/>
      <c r="C143" s="50"/>
      <c r="D143" s="50"/>
    </row>
    <row r="144" spans="1:5" s="1" customFormat="1" ht="11.25" customHeight="1">
      <c r="A144" s="77"/>
      <c r="B144" s="53"/>
      <c r="C144" s="53"/>
      <c r="D144" s="53"/>
      <c r="E144" s="10"/>
    </row>
    <row r="145" spans="1:5" s="1" customFormat="1" ht="11.25" customHeight="1">
      <c r="A145" s="112"/>
      <c r="B145" s="112"/>
      <c r="C145" s="112"/>
      <c r="D145" s="54"/>
      <c r="E145" s="51"/>
    </row>
    <row r="146" spans="1:5" ht="11.25" customHeight="1">
      <c r="A146" s="79"/>
      <c r="B146" s="78"/>
      <c r="C146" s="78"/>
      <c r="D146" s="54"/>
      <c r="E146" s="51"/>
    </row>
    <row r="147" spans="1:5" ht="11.25">
      <c r="A147" s="79" t="s">
        <v>104</v>
      </c>
      <c r="B147" s="87" t="s">
        <v>112</v>
      </c>
      <c r="C147" s="87"/>
      <c r="D147" s="87"/>
      <c r="E147" s="87"/>
    </row>
    <row r="148" spans="1:5" ht="11.25">
      <c r="A148" s="80" t="s">
        <v>111</v>
      </c>
      <c r="B148" s="88" t="s">
        <v>113</v>
      </c>
      <c r="C148" s="88"/>
      <c r="D148" s="88"/>
      <c r="E148" s="88"/>
    </row>
  </sheetData>
  <sheetProtection/>
  <mergeCells count="67">
    <mergeCell ref="D111:E111"/>
    <mergeCell ref="D112:E112"/>
    <mergeCell ref="D113:E113"/>
    <mergeCell ref="D114:E114"/>
    <mergeCell ref="A116:C116"/>
    <mergeCell ref="D131:E131"/>
    <mergeCell ref="A128:A130"/>
    <mergeCell ref="B128:C128"/>
    <mergeCell ref="D128:E128"/>
    <mergeCell ref="B129:C129"/>
    <mergeCell ref="D133:E134"/>
    <mergeCell ref="D139:E139"/>
    <mergeCell ref="D135:E135"/>
    <mergeCell ref="D136:E136"/>
    <mergeCell ref="D137:E137"/>
    <mergeCell ref="D138:E138"/>
    <mergeCell ref="A145:C145"/>
    <mergeCell ref="A136:C136"/>
    <mergeCell ref="A137:C137"/>
    <mergeCell ref="A138:C138"/>
    <mergeCell ref="A139:C139"/>
    <mergeCell ref="B131:C131"/>
    <mergeCell ref="A133:C134"/>
    <mergeCell ref="D129:E129"/>
    <mergeCell ref="B130:C130"/>
    <mergeCell ref="D130:E130"/>
    <mergeCell ref="A115:C115"/>
    <mergeCell ref="A117:C117"/>
    <mergeCell ref="D118:E118"/>
    <mergeCell ref="A127:E127"/>
    <mergeCell ref="D115:E115"/>
    <mergeCell ref="D117:E117"/>
    <mergeCell ref="A111:C111"/>
    <mergeCell ref="A112:C112"/>
    <mergeCell ref="A113:C113"/>
    <mergeCell ref="A114:C114"/>
    <mergeCell ref="A108:C108"/>
    <mergeCell ref="D108:E108"/>
    <mergeCell ref="A109:C109"/>
    <mergeCell ref="A110:C110"/>
    <mergeCell ref="D109:E109"/>
    <mergeCell ref="D110:E110"/>
    <mergeCell ref="D86:E86"/>
    <mergeCell ref="A106:C106"/>
    <mergeCell ref="D106:E106"/>
    <mergeCell ref="A107:C107"/>
    <mergeCell ref="D107:E107"/>
    <mergeCell ref="D70:E70"/>
    <mergeCell ref="A80:D80"/>
    <mergeCell ref="A81:E81"/>
    <mergeCell ref="D82:E82"/>
    <mergeCell ref="A68:E68"/>
    <mergeCell ref="A69:E69"/>
    <mergeCell ref="A5:F5"/>
    <mergeCell ref="A7:E7"/>
    <mergeCell ref="D8:E8"/>
    <mergeCell ref="D38:E38"/>
    <mergeCell ref="A1:E1"/>
    <mergeCell ref="A2:E2"/>
    <mergeCell ref="A3:E3"/>
    <mergeCell ref="A4:E4"/>
    <mergeCell ref="B147:C147"/>
    <mergeCell ref="B148:C148"/>
    <mergeCell ref="D147:E147"/>
    <mergeCell ref="D148:E148"/>
    <mergeCell ref="A52:E52"/>
    <mergeCell ref="D53:E53"/>
  </mergeCells>
  <printOptions/>
  <pageMargins left="0.7480314960629921" right="0.7480314960629921" top="0.984251968503937" bottom="0.7874015748031497" header="0.5118110236220472" footer="0.5118110236220472"/>
  <pageSetup fitToHeight="6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MARGARETH</cp:lastModifiedBy>
  <cp:lastPrinted>2017-06-08T18:32:37Z</cp:lastPrinted>
  <dcterms:created xsi:type="dcterms:W3CDTF">2004-08-09T19:29:24Z</dcterms:created>
  <dcterms:modified xsi:type="dcterms:W3CDTF">2018-06-11T17:40:43Z</dcterms:modified>
  <cp:category/>
  <cp:version/>
  <cp:contentType/>
  <cp:contentStatus/>
  <cp:revision>1</cp:revision>
</cp:coreProperties>
</file>